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<sst xmlns="http://schemas.openxmlformats.org/spreadsheetml/2006/main" count="55" uniqueCount="47">
  <si>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 xml:space="preserve">University of Cambridge </t>
  </si>
  <si>
    <t>UNDERGRADUATES - Independent</t>
  </si>
  <si>
    <t>Cost of Attendance for US Loans</t>
  </si>
  <si>
    <t>Name:</t>
  </si>
  <si>
    <t>U.S.N. (University Student Number)</t>
  </si>
  <si>
    <t>Course and Year of Study:</t>
  </si>
  <si>
    <t>College Name:</t>
  </si>
  <si>
    <t>No need to input currency symbols -they are already included</t>
  </si>
  <si>
    <t>Any other study costs please detail:</t>
  </si>
  <si>
    <t>Total cost of attendance in £'s</t>
  </si>
  <si>
    <t>Extra costs that can be included if required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</si>
  <si>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</si>
  <si>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</si>
  <si>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</si>
  <si>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</si>
  <si>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</si>
  <si>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</si>
  <si>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Independent Undergraduate Students</t>
  </si>
  <si>
    <t>You can borrow:</t>
  </si>
  <si>
    <t>Year 1</t>
  </si>
  <si>
    <t xml:space="preserve">Private Loan </t>
  </si>
  <si>
    <t>Year 2</t>
  </si>
  <si>
    <t>Year 3</t>
  </si>
  <si>
    <t>Please indicate below how much you would like to borrow:</t>
  </si>
  <si>
    <t>Private Loan</t>
  </si>
  <si>
    <t>Length of loan:</t>
  </si>
  <si>
    <t>College fee</t>
  </si>
  <si>
    <t>Travel (return flights maximum £3000)</t>
  </si>
  <si>
    <t>Computer/Laptop/Accessories (£900) &amp; books/copying/other study costs (£500) (max: £1400)</t>
  </si>
  <si>
    <t>Exchange rate US$/£(sterling) :</t>
  </si>
  <si>
    <t xml:space="preserve">This is a theoretical exchange rate reviewed annually. The value of funds received will vary according to the exchange rate at the time of each disbursement. </t>
  </si>
  <si>
    <r>
      <t xml:space="preserve">NEED </t>
    </r>
    <r>
      <rPr>
        <b/>
        <sz val="8"/>
        <rFont val="Arial"/>
        <family val="2"/>
      </rPr>
      <t>(US regulations - this is the figure from which your Subsidized Loan is calculated)</t>
    </r>
  </si>
  <si>
    <t>Please note that if this figure is a minus figure you will not be eligible for any Subsidized Loan.</t>
  </si>
  <si>
    <t>Direct Subsidized Loan</t>
  </si>
  <si>
    <t>Direct Unsubsidized Loan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</si>
  <si>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</si>
  <si>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>Total:</t>
  </si>
  <si>
    <t>Costs*</t>
  </si>
  <si>
    <t xml:space="preserve">If you have input all your costs* plus the maximum of the extra costs (that can be included) this will be the maximum you're eligible to borrow. </t>
  </si>
  <si>
    <r>
      <t>University Composition Fee (</t>
    </r>
    <r>
      <rPr>
        <i/>
        <sz val="10"/>
        <rFont val="Arial"/>
        <family val="2"/>
      </rPr>
      <t>tuition fee</t>
    </r>
    <r>
      <rPr>
        <sz val="10"/>
        <rFont val="Arial"/>
        <family val="2"/>
      </rPr>
      <t>)</t>
    </r>
  </si>
  <si>
    <r>
      <t xml:space="preserve">Immigration Health Surcharge </t>
    </r>
    <r>
      <rPr>
        <b/>
        <i/>
        <sz val="10"/>
        <color indexed="8"/>
        <rFont val="Arial"/>
        <family val="2"/>
      </rPr>
      <t>max: £1645 (3 YRS) for 1st year students only (current students should have paid at start of course)</t>
    </r>
    <r>
      <rPr>
        <sz val="10"/>
        <color indexed="8"/>
        <rFont val="Arial"/>
        <family val="2"/>
      </rPr>
      <t xml:space="preserve"> </t>
    </r>
  </si>
  <si>
    <r>
      <t xml:space="preserve">Are you planning on undertaking any study during the period of your course in the United States? Please answer either YES or NO in the box to the right: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If you've answered YES please also include your INITIALS to confirm that your period of study in the United States will be no more than 25% of your programme:</t>
    </r>
  </si>
  <si>
    <t>Additional living/personal expenses (maximum £3500)</t>
  </si>
  <si>
    <t>Please initial the box to the right to confirm that you have included any other aid such as grants, scholarships and other loans being taken in rows 27-35 below. Knowingly ommiting this information can be deemed as fraudulant.</t>
  </si>
  <si>
    <t>Maintenance (living expenses) maximum for 2022-23: £11,438</t>
  </si>
  <si>
    <t>Insert EFC from your SAR in column E41</t>
  </si>
  <si>
    <t>Visa (maximum £363)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</si>
</sst>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49">
    <font>
      <sz val="10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 applyProtection="1">
      <alignment/>
      <protection locked="0"/>
    </xf>
    <xf numFmtId="165" fontId="6" fillId="33" borderId="11" xfId="0" applyNumberFormat="1" applyFont="1" applyFill="1" applyBorder="1" applyAlignment="1">
      <alignment/>
    </xf>
    <xf numFmtId="164" fontId="6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6" fillId="0" borderId="19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>
      <alignment wrapText="1"/>
    </xf>
    <xf numFmtId="165" fontId="4" fillId="33" borderId="20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>
      <alignment/>
    </xf>
    <xf numFmtId="165" fontId="2" fillId="33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165" fontId="0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164" fontId="7" fillId="33" borderId="19" xfId="0" applyNumberFormat="1" applyFont="1" applyFill="1" applyBorder="1" applyAlignment="1">
      <alignment/>
    </xf>
    <xf numFmtId="0" fontId="7" fillId="33" borderId="24" xfId="0" applyFont="1" applyFill="1" applyBorder="1" applyAlignment="1">
      <alignment/>
    </xf>
    <xf numFmtId="166" fontId="7" fillId="33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wrapText="1"/>
      <protection locked="0"/>
    </xf>
    <xf numFmtId="164" fontId="2" fillId="33" borderId="22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164" fontId="2" fillId="33" borderId="2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166" fontId="6" fillId="33" borderId="20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167" fontId="2" fillId="33" borderId="2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66" fontId="4" fillId="0" borderId="19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64" fontId="6" fillId="0" borderId="19" xfId="0" applyNumberFormat="1" applyFont="1" applyFill="1" applyBorder="1" applyAlignment="1" applyProtection="1">
      <alignment/>
      <protection locked="0"/>
    </xf>
    <xf numFmtId="164" fontId="4" fillId="33" borderId="19" xfId="0" applyNumberFormat="1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4" fontId="2" fillId="34" borderId="18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64" fontId="11" fillId="36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33" borderId="18" xfId="0" applyFont="1" applyFill="1" applyBorder="1" applyAlignment="1" applyProtection="1">
      <alignment horizontal="right" wrapText="1"/>
      <protection/>
    </xf>
    <xf numFmtId="0" fontId="13" fillId="37" borderId="36" xfId="0" applyFont="1" applyFill="1" applyBorder="1" applyAlignment="1">
      <alignment horizontal="left" vertical="center" wrapText="1"/>
    </xf>
    <xf numFmtId="0" fontId="13" fillId="37" borderId="0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">
      <selection activeCell="D3" sqref="D3:E3"/>
    </sheetView>
  </sheetViews>
  <sheetFormatPr defaultColWidth="25.7109375" defaultRowHeight="12.75"/>
  <cols>
    <col min="1" max="1" width="54.8515625" style="0" customWidth="1"/>
    <col min="2" max="2" width="11.00390625" style="0" customWidth="1"/>
    <col min="3" max="3" width="34.00390625" style="0" customWidth="1"/>
    <col min="4" max="4" width="11.57421875" style="0" customWidth="1"/>
    <col min="5" max="5" width="28.00390625" style="0" customWidth="1"/>
    <col min="6" max="253" width="9.140625" style="0" customWidth="1"/>
    <col min="254" max="254" width="39.421875" style="0" customWidth="1"/>
    <col min="255" max="255" width="12.57421875" style="0" customWidth="1"/>
  </cols>
  <sheetData>
    <row r="1" spans="1:5" ht="18">
      <c r="A1" s="24" t="s">
        <v>0</v>
      </c>
      <c r="B1" s="25"/>
      <c r="C1" s="26" t="s">
        <v>1</v>
      </c>
      <c r="D1" s="27"/>
      <c r="E1" s="28"/>
    </row>
    <row r="2" spans="1:5" ht="15.75">
      <c r="A2" s="29" t="s">
        <v>2</v>
      </c>
      <c r="B2" s="1"/>
      <c r="C2" s="1"/>
      <c r="D2" s="1"/>
      <c r="E2" s="30"/>
    </row>
    <row r="3" spans="1:5" ht="15.75">
      <c r="A3" s="29"/>
      <c r="B3" s="1"/>
      <c r="C3" s="2" t="s">
        <v>3</v>
      </c>
      <c r="D3" s="82"/>
      <c r="E3" s="83"/>
    </row>
    <row r="4" spans="1:5" ht="20.25" customHeight="1">
      <c r="A4" s="29"/>
      <c r="B4" s="1"/>
      <c r="C4" s="3" t="s">
        <v>4</v>
      </c>
      <c r="D4" s="82"/>
      <c r="E4" s="83"/>
    </row>
    <row r="5" spans="1:5" ht="18" customHeight="1">
      <c r="A5" s="29"/>
      <c r="B5" s="1"/>
      <c r="C5" s="3" t="s">
        <v>5</v>
      </c>
      <c r="D5" s="82"/>
      <c r="E5" s="83"/>
    </row>
    <row r="6" spans="1:5" ht="120.75" customHeight="1">
      <c r="A6" s="29"/>
      <c r="B6" s="1"/>
      <c r="C6" s="21" t="s">
        <v>41</v>
      </c>
      <c r="D6" s="84"/>
      <c r="E6" s="85"/>
    </row>
    <row r="7" spans="1:5" ht="103.5" customHeight="1">
      <c r="A7" s="29"/>
      <c r="B7" s="1"/>
      <c r="C7" s="81" t="s">
        <v>43</v>
      </c>
      <c r="D7" s="84"/>
      <c r="E7" s="85"/>
    </row>
    <row r="8" spans="1:5" ht="15.75">
      <c r="A8" s="29"/>
      <c r="B8" s="1"/>
      <c r="C8" s="3" t="s">
        <v>25</v>
      </c>
      <c r="D8" s="82"/>
      <c r="E8" s="83"/>
    </row>
    <row r="9" spans="1:5" ht="15.75">
      <c r="A9" s="29"/>
      <c r="B9" s="1"/>
      <c r="C9" s="4" t="s">
        <v>6</v>
      </c>
      <c r="D9" s="82"/>
      <c r="E9" s="83"/>
    </row>
    <row r="10" spans="1:7" ht="22.5" customHeight="1">
      <c r="A10" s="31" t="s">
        <v>37</v>
      </c>
      <c r="B10" s="94" t="s">
        <v>7</v>
      </c>
      <c r="C10" s="94"/>
      <c r="D10" s="94"/>
      <c r="E10" s="95"/>
      <c r="G10" s="5"/>
    </row>
    <row r="11" spans="1:7" ht="12.75">
      <c r="A11" s="32" t="s">
        <v>39</v>
      </c>
      <c r="B11" s="6"/>
      <c r="C11" s="6"/>
      <c r="D11" s="7"/>
      <c r="E11" s="33"/>
      <c r="G11" s="5"/>
    </row>
    <row r="12" spans="1:7" ht="12.75">
      <c r="A12" s="32" t="s">
        <v>26</v>
      </c>
      <c r="B12" s="6"/>
      <c r="C12" s="6"/>
      <c r="D12" s="7"/>
      <c r="E12" s="33"/>
      <c r="G12" s="5"/>
    </row>
    <row r="13" spans="1:7" ht="12.75">
      <c r="A13" s="32" t="s">
        <v>44</v>
      </c>
      <c r="B13" s="6"/>
      <c r="C13" s="6"/>
      <c r="D13" s="7"/>
      <c r="E13" s="33">
        <v>11438</v>
      </c>
      <c r="G13" s="5"/>
    </row>
    <row r="14" spans="1:7" ht="12.75">
      <c r="A14" s="34" t="s">
        <v>8</v>
      </c>
      <c r="B14" s="6"/>
      <c r="C14" s="6"/>
      <c r="D14" s="7"/>
      <c r="E14" s="33"/>
      <c r="G14" s="5"/>
    </row>
    <row r="15" spans="1:7" ht="14.25">
      <c r="A15" s="35" t="s">
        <v>9</v>
      </c>
      <c r="B15" s="8"/>
      <c r="C15" s="8"/>
      <c r="D15" s="9"/>
      <c r="E15" s="36">
        <f>SUM(E11:E12:E13:E13:E14)</f>
        <v>11438</v>
      </c>
      <c r="G15" s="5"/>
    </row>
    <row r="16" spans="1:5" ht="14.25">
      <c r="A16" s="37"/>
      <c r="B16" s="6"/>
      <c r="C16" s="6"/>
      <c r="D16" s="7"/>
      <c r="E16" s="38"/>
    </row>
    <row r="17" spans="1:5" ht="14.25">
      <c r="A17" s="39" t="s">
        <v>10</v>
      </c>
      <c r="B17" s="10"/>
      <c r="C17" s="10"/>
      <c r="D17" s="11"/>
      <c r="E17" s="38"/>
    </row>
    <row r="18" spans="1:5" ht="14.25">
      <c r="A18" s="20" t="s">
        <v>42</v>
      </c>
      <c r="B18" s="1"/>
      <c r="C18" s="1"/>
      <c r="D18" s="9"/>
      <c r="E18" s="33"/>
    </row>
    <row r="19" spans="1:5" ht="25.5">
      <c r="A19" s="22" t="s">
        <v>28</v>
      </c>
      <c r="B19" s="1"/>
      <c r="C19" s="1"/>
      <c r="D19" s="9"/>
      <c r="E19" s="33"/>
    </row>
    <row r="20" spans="1:5" ht="14.25">
      <c r="A20" s="20" t="s">
        <v>27</v>
      </c>
      <c r="B20" s="1"/>
      <c r="C20" s="1"/>
      <c r="D20" s="9"/>
      <c r="E20" s="33"/>
    </row>
    <row r="21" spans="1:5" ht="14.25">
      <c r="A21" s="20" t="s">
        <v>46</v>
      </c>
      <c r="B21" s="1"/>
      <c r="C21" s="1"/>
      <c r="D21" s="9"/>
      <c r="E21" s="33"/>
    </row>
    <row r="22" spans="1:5" ht="38.25" customHeight="1">
      <c r="A22" s="40" t="s">
        <v>40</v>
      </c>
      <c r="B22" s="1"/>
      <c r="C22" s="1"/>
      <c r="D22" s="9"/>
      <c r="E22" s="33"/>
    </row>
    <row r="23" spans="1:5" ht="0.75" customHeight="1">
      <c r="A23" s="40"/>
      <c r="B23" s="1"/>
      <c r="C23" s="1"/>
      <c r="D23" s="9"/>
      <c r="E23" s="33"/>
    </row>
    <row r="24" spans="1:5" ht="12.75">
      <c r="A24" s="41" t="s">
        <v>11</v>
      </c>
      <c r="B24" s="10"/>
      <c r="C24" s="10"/>
      <c r="D24" s="11"/>
      <c r="E24" s="42">
        <f>SUM(E15:E22)</f>
        <v>11438</v>
      </c>
    </row>
    <row r="25" spans="1:5" ht="14.25">
      <c r="A25" s="43" t="s">
        <v>12</v>
      </c>
      <c r="B25" s="1"/>
      <c r="C25" s="1"/>
      <c r="D25" s="1"/>
      <c r="E25" s="44">
        <f>E24*B39</f>
        <v>16013.199999999999</v>
      </c>
    </row>
    <row r="26" spans="1:5" ht="14.25">
      <c r="A26" s="45"/>
      <c r="B26" s="1"/>
      <c r="C26" s="1"/>
      <c r="D26" s="1"/>
      <c r="E26" s="46"/>
    </row>
    <row r="27" spans="1:5" ht="48" customHeight="1">
      <c r="A27" s="47" t="s">
        <v>13</v>
      </c>
      <c r="B27" s="1"/>
      <c r="C27" s="1"/>
      <c r="D27" s="1"/>
      <c r="E27" s="48"/>
    </row>
    <row r="28" spans="1:5" ht="14.25">
      <c r="A28" s="49"/>
      <c r="B28" s="1"/>
      <c r="C28" s="1"/>
      <c r="D28" s="12"/>
      <c r="E28" s="50"/>
    </row>
    <row r="29" spans="1:5" ht="14.25">
      <c r="A29" s="51"/>
      <c r="B29" s="1"/>
      <c r="C29" s="1"/>
      <c r="D29" s="12"/>
      <c r="E29" s="50"/>
    </row>
    <row r="30" spans="1:5" ht="14.25">
      <c r="A30" s="52"/>
      <c r="B30" s="1"/>
      <c r="C30" s="1"/>
      <c r="D30" s="12"/>
      <c r="E30" s="53"/>
    </row>
    <row r="31" spans="1:5" ht="14.25">
      <c r="A31" s="54" t="s">
        <v>14</v>
      </c>
      <c r="B31" s="1"/>
      <c r="C31" s="1"/>
      <c r="D31" s="13">
        <f>SUM(D28:D30)</f>
        <v>0</v>
      </c>
      <c r="E31" s="55">
        <f>D31*B39</f>
        <v>0</v>
      </c>
    </row>
    <row r="32" spans="1:5" ht="15.75" customHeight="1">
      <c r="A32" s="56"/>
      <c r="B32" s="1"/>
      <c r="C32" s="1"/>
      <c r="D32" s="8"/>
      <c r="E32" s="57"/>
    </row>
    <row r="33" spans="1:5" ht="12" customHeight="1">
      <c r="A33" s="58"/>
      <c r="B33" s="10"/>
      <c r="C33" s="10"/>
      <c r="D33" s="10"/>
      <c r="E33" s="59"/>
    </row>
    <row r="34" spans="1:5" ht="28.5" customHeight="1">
      <c r="A34" s="47" t="s">
        <v>15</v>
      </c>
      <c r="B34" s="10"/>
      <c r="C34" s="10"/>
      <c r="D34" s="10"/>
      <c r="E34" s="59"/>
    </row>
    <row r="35" spans="1:5" ht="12.75">
      <c r="A35" s="49"/>
      <c r="B35" s="10"/>
      <c r="C35" s="10"/>
      <c r="D35" s="10"/>
      <c r="E35" s="60"/>
    </row>
    <row r="36" spans="1:5" ht="14.25">
      <c r="A36" s="61"/>
      <c r="B36" s="1"/>
      <c r="C36" s="1"/>
      <c r="D36" s="1"/>
      <c r="E36" s="48"/>
    </row>
    <row r="37" spans="1:5" ht="15">
      <c r="A37" s="62" t="s">
        <v>16</v>
      </c>
      <c r="B37" s="1"/>
      <c r="C37" s="1"/>
      <c r="D37" s="1"/>
      <c r="E37" s="44">
        <f>E25-(E31+E35)</f>
        <v>16013.199999999999</v>
      </c>
    </row>
    <row r="38" spans="1:5" ht="14.25">
      <c r="A38" s="61"/>
      <c r="B38" s="1"/>
      <c r="C38" s="1"/>
      <c r="D38" s="1"/>
      <c r="E38" s="48"/>
    </row>
    <row r="39" spans="1:5" ht="52.5" customHeight="1">
      <c r="A39" s="23" t="s">
        <v>29</v>
      </c>
      <c r="B39" s="80">
        <v>1.4</v>
      </c>
      <c r="C39" s="96" t="s">
        <v>30</v>
      </c>
      <c r="D39" s="97"/>
      <c r="E39" s="30"/>
    </row>
    <row r="40" spans="1:5" ht="14.25">
      <c r="A40" s="61"/>
      <c r="B40" s="1"/>
      <c r="C40" s="1"/>
      <c r="D40" s="1"/>
      <c r="E40" s="30"/>
    </row>
    <row r="41" spans="1:5" ht="14.25">
      <c r="A41" s="35" t="s">
        <v>45</v>
      </c>
      <c r="B41" s="1"/>
      <c r="C41" s="14"/>
      <c r="D41" s="15"/>
      <c r="E41" s="63"/>
    </row>
    <row r="42" spans="1:5" ht="14.25">
      <c r="A42" s="61"/>
      <c r="B42" s="1"/>
      <c r="C42" s="1"/>
      <c r="D42" s="1"/>
      <c r="E42" s="30"/>
    </row>
    <row r="43" spans="1:5" ht="26.25" customHeight="1">
      <c r="A43" s="35" t="s">
        <v>31</v>
      </c>
      <c r="B43" s="10"/>
      <c r="C43" s="10"/>
      <c r="D43" s="10"/>
      <c r="E43" s="64">
        <f>E37-E41</f>
        <v>16013.199999999999</v>
      </c>
    </row>
    <row r="44" spans="1:5" ht="25.5">
      <c r="A44" s="65" t="s">
        <v>32</v>
      </c>
      <c r="B44" s="1"/>
      <c r="C44" s="1"/>
      <c r="D44" s="1"/>
      <c r="E44" s="30"/>
    </row>
    <row r="45" spans="1:5" ht="15" thickBot="1">
      <c r="A45" s="61"/>
      <c r="B45" s="1"/>
      <c r="C45" s="1"/>
      <c r="D45" s="1"/>
      <c r="E45" s="30"/>
    </row>
    <row r="46" spans="1:5" ht="15">
      <c r="A46" s="66"/>
      <c r="B46" s="16"/>
      <c r="C46" s="16"/>
      <c r="D46" s="16"/>
      <c r="E46" s="67"/>
    </row>
    <row r="47" spans="1:5" ht="15.75">
      <c r="A47" s="68" t="s">
        <v>17</v>
      </c>
      <c r="B47" s="17"/>
      <c r="C47" s="17"/>
      <c r="D47" s="17"/>
      <c r="E47" s="69"/>
    </row>
    <row r="48" spans="1:5" ht="15.75">
      <c r="A48" s="68" t="s">
        <v>18</v>
      </c>
      <c r="B48" s="17"/>
      <c r="C48" s="17"/>
      <c r="D48" s="17"/>
      <c r="E48" s="69"/>
    </row>
    <row r="49" spans="1:5" ht="14.25">
      <c r="A49" s="61"/>
      <c r="B49" s="1"/>
      <c r="C49" s="1"/>
      <c r="D49" s="1"/>
      <c r="E49" s="30"/>
    </row>
    <row r="50" spans="1:5" ht="15">
      <c r="A50" s="70" t="s">
        <v>19</v>
      </c>
      <c r="B50" s="1"/>
      <c r="C50" s="1"/>
      <c r="D50" s="1"/>
      <c r="E50" s="30"/>
    </row>
    <row r="51" spans="1:5" ht="14.25">
      <c r="A51" s="71" t="s">
        <v>33</v>
      </c>
      <c r="B51" s="19"/>
      <c r="C51" s="19"/>
      <c r="D51" s="19"/>
      <c r="E51" s="72">
        <f>IF(E43&gt;3500,3500,E43)</f>
        <v>3500</v>
      </c>
    </row>
    <row r="52" spans="1:5" ht="14.25">
      <c r="A52" s="61" t="s">
        <v>34</v>
      </c>
      <c r="B52" s="1"/>
      <c r="C52" s="1"/>
      <c r="D52" s="1"/>
      <c r="E52" s="48">
        <f>SUM(9500-E51)</f>
        <v>6000</v>
      </c>
    </row>
    <row r="53" spans="1:5" ht="14.25">
      <c r="A53" s="71" t="s">
        <v>20</v>
      </c>
      <c r="B53" s="19"/>
      <c r="C53" s="19"/>
      <c r="D53" s="19"/>
      <c r="E53" s="72">
        <f>SUM(E37-E51-E52)</f>
        <v>6513.199999999999</v>
      </c>
    </row>
    <row r="54" spans="1:5" ht="14.25">
      <c r="A54" s="61"/>
      <c r="B54" s="1"/>
      <c r="C54" s="1"/>
      <c r="D54" s="1"/>
      <c r="E54" s="48"/>
    </row>
    <row r="55" spans="1:5" ht="15">
      <c r="A55" s="70" t="s">
        <v>21</v>
      </c>
      <c r="B55" s="1"/>
      <c r="C55" s="1"/>
      <c r="D55" s="1"/>
      <c r="E55" s="48"/>
    </row>
    <row r="56" spans="1:5" ht="14.25">
      <c r="A56" s="73" t="s">
        <v>33</v>
      </c>
      <c r="B56" s="19"/>
      <c r="C56" s="19"/>
      <c r="D56" s="19"/>
      <c r="E56" s="72">
        <f>IF(E43&gt;4500,4500,E43)</f>
        <v>4500</v>
      </c>
    </row>
    <row r="57" spans="1:5" ht="14.25">
      <c r="A57" s="61" t="s">
        <v>34</v>
      </c>
      <c r="B57" s="1"/>
      <c r="C57" s="1"/>
      <c r="D57" s="1"/>
      <c r="E57" s="48">
        <f>SUM(10500-E56)</f>
        <v>6000</v>
      </c>
    </row>
    <row r="58" spans="1:5" ht="14.25">
      <c r="A58" s="71" t="s">
        <v>20</v>
      </c>
      <c r="B58" s="19"/>
      <c r="C58" s="19"/>
      <c r="D58" s="19"/>
      <c r="E58" s="72">
        <f>SUM(E37-E56-E57)</f>
        <v>5513.199999999999</v>
      </c>
    </row>
    <row r="59" spans="1:5" ht="14.25">
      <c r="A59" s="61"/>
      <c r="B59" s="1"/>
      <c r="C59" s="1"/>
      <c r="D59" s="1"/>
      <c r="E59" s="48"/>
    </row>
    <row r="60" spans="1:5" ht="15">
      <c r="A60" s="70" t="s">
        <v>22</v>
      </c>
      <c r="B60" s="1"/>
      <c r="C60" s="1"/>
      <c r="D60" s="1"/>
      <c r="E60" s="48"/>
    </row>
    <row r="61" spans="1:5" ht="14.25">
      <c r="A61" s="71" t="s">
        <v>33</v>
      </c>
      <c r="B61" s="19"/>
      <c r="C61" s="19"/>
      <c r="D61" s="19"/>
      <c r="E61" s="72">
        <f>IF(E43&gt;5500,5500,E43)</f>
        <v>5500</v>
      </c>
    </row>
    <row r="62" spans="1:5" ht="14.25">
      <c r="A62" s="61" t="s">
        <v>34</v>
      </c>
      <c r="B62" s="1"/>
      <c r="C62" s="1"/>
      <c r="D62" s="1"/>
      <c r="E62" s="48">
        <f>SUM(12500-E61)</f>
        <v>7000</v>
      </c>
    </row>
    <row r="63" spans="1:5" ht="14.25">
      <c r="A63" s="71" t="s">
        <v>20</v>
      </c>
      <c r="B63" s="19"/>
      <c r="C63" s="19"/>
      <c r="D63" s="19"/>
      <c r="E63" s="72">
        <f>SUM(E37-E61-E62)</f>
        <v>3513.199999999999</v>
      </c>
    </row>
    <row r="64" spans="1:5" ht="15" thickBot="1">
      <c r="A64" s="74"/>
      <c r="B64" s="18"/>
      <c r="C64" s="18"/>
      <c r="D64" s="18"/>
      <c r="E64" s="75"/>
    </row>
    <row r="65" spans="1:5" ht="14.25">
      <c r="A65" s="61"/>
      <c r="B65" s="1"/>
      <c r="C65" s="1"/>
      <c r="D65" s="1"/>
      <c r="E65" s="30"/>
    </row>
    <row r="66" spans="1:5" ht="21.75" customHeight="1">
      <c r="A66" s="91" t="s">
        <v>38</v>
      </c>
      <c r="B66" s="92"/>
      <c r="C66" s="92"/>
      <c r="D66" s="92"/>
      <c r="E66" s="93"/>
    </row>
    <row r="67" spans="1:5" ht="31.5" customHeight="1">
      <c r="A67" s="91" t="s">
        <v>35</v>
      </c>
      <c r="B67" s="92"/>
      <c r="C67" s="92"/>
      <c r="D67" s="92"/>
      <c r="E67" s="93"/>
    </row>
    <row r="68" spans="1:5" ht="26.25" customHeight="1">
      <c r="A68" s="98" t="s">
        <v>23</v>
      </c>
      <c r="B68" s="99"/>
      <c r="C68" s="99"/>
      <c r="D68" s="99"/>
      <c r="E68" s="100"/>
    </row>
    <row r="69" spans="1:5" ht="20.25" customHeight="1">
      <c r="A69" s="86" t="s">
        <v>33</v>
      </c>
      <c r="B69" s="87"/>
      <c r="C69" s="87"/>
      <c r="D69" s="87"/>
      <c r="E69" s="79"/>
    </row>
    <row r="70" spans="1:5" ht="18.75" customHeight="1">
      <c r="A70" s="86" t="s">
        <v>34</v>
      </c>
      <c r="B70" s="87"/>
      <c r="C70" s="87"/>
      <c r="D70" s="87"/>
      <c r="E70" s="79"/>
    </row>
    <row r="71" spans="1:5" ht="20.25" customHeight="1">
      <c r="A71" s="86" t="s">
        <v>24</v>
      </c>
      <c r="B71" s="87"/>
      <c r="C71" s="87"/>
      <c r="D71" s="87"/>
      <c r="E71" s="79"/>
    </row>
    <row r="72" spans="1:5" ht="20.25" customHeight="1">
      <c r="A72" s="88" t="s">
        <v>36</v>
      </c>
      <c r="B72" s="89"/>
      <c r="C72" s="89"/>
      <c r="D72" s="90"/>
      <c r="E72" s="79">
        <f>SUM(E69:E71)</f>
        <v>0</v>
      </c>
    </row>
    <row r="73" spans="1:5" ht="30" customHeight="1" thickBot="1">
      <c r="A73" s="76"/>
      <c r="B73" s="77"/>
      <c r="C73" s="77"/>
      <c r="D73" s="77"/>
      <c r="E73" s="78"/>
    </row>
  </sheetData>
  <sheetProtection/>
  <mergeCells count="16">
    <mergeCell ref="A69:D69"/>
    <mergeCell ref="A70:D70"/>
    <mergeCell ref="A71:D71"/>
    <mergeCell ref="A72:D72"/>
    <mergeCell ref="A67:E67"/>
    <mergeCell ref="B10:E10"/>
    <mergeCell ref="C39:D39"/>
    <mergeCell ref="A66:E66"/>
    <mergeCell ref="A68:E68"/>
    <mergeCell ref="D3:E3"/>
    <mergeCell ref="D4:E4"/>
    <mergeCell ref="D5:E5"/>
    <mergeCell ref="D8:E8"/>
    <mergeCell ref="D9:E9"/>
    <mergeCell ref="D6:E6"/>
    <mergeCell ref="D7:E7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MISD, 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Armitage</dc:creator>
  <cp:keywords/>
  <dc:description/>
  <cp:lastModifiedBy>Caroline Brown</cp:lastModifiedBy>
  <cp:lastPrinted>2018-05-01T15:00:42Z</cp:lastPrinted>
  <dcterms:created xsi:type="dcterms:W3CDTF">2011-01-04T12:50:28Z</dcterms:created>
  <dcterms:modified xsi:type="dcterms:W3CDTF">2022-05-05T12:23:52Z</dcterms:modified>
  <cp:category/>
  <cp:version/>
  <cp:contentType/>
  <cp:contentStatus/>
</cp:coreProperties>
</file>