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udent Registry\Loans\Website Updates\US Loans website updates\23-24\COA spreadsheets 23-24\"/>
    </mc:Choice>
  </mc:AlternateContent>
  <bookViews>
    <workbookView xWindow="20360" yWindow="4020" windowWidth="17780" windowHeight="1068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  <c r="E15" i="1"/>
  <c r="E24" i="1" s="1"/>
  <c r="E25" i="1" s="1"/>
  <c r="D31" i="1"/>
  <c r="E31" i="1" s="1"/>
  <c r="I31" i="1"/>
  <c r="J31" i="1" s="1"/>
  <c r="I9" i="1"/>
  <c r="J9" i="1" s="1"/>
  <c r="I18" i="1"/>
  <c r="J18" i="1" s="1"/>
  <c r="I21" i="1"/>
  <c r="J21" i="1" s="1"/>
  <c r="I20" i="1"/>
  <c r="J20" i="1" s="1"/>
  <c r="I11" i="1"/>
  <c r="J11" i="1" s="1"/>
  <c r="I10" i="1"/>
  <c r="J10" i="1" s="1"/>
  <c r="I33" i="1"/>
  <c r="J33" i="1" s="1"/>
  <c r="I32" i="1"/>
  <c r="J32" i="1" s="1"/>
  <c r="E37" i="1" l="1"/>
  <c r="E43" i="1" s="1"/>
  <c r="J35" i="1"/>
  <c r="B70" i="1" s="1"/>
  <c r="J25" i="1"/>
  <c r="B69" i="1" s="1"/>
  <c r="J13" i="1"/>
  <c r="J14" i="1" s="1"/>
  <c r="E68" i="1" s="1"/>
  <c r="J37" i="1" l="1"/>
  <c r="E70" i="1" s="1"/>
  <c r="J27" i="1"/>
  <c r="E69" i="1" s="1"/>
  <c r="B68" i="1"/>
  <c r="E56" i="1"/>
  <c r="E51" i="1"/>
  <c r="E61" i="1"/>
  <c r="E62" i="1" l="1"/>
  <c r="E63" i="1" s="1"/>
  <c r="E52" i="1"/>
  <c r="E53" i="1" s="1"/>
  <c r="E57" i="1"/>
  <c r="E58" i="1" s="1"/>
</calcChain>
</file>

<file path=xl/sharedStrings.xml><?xml version="1.0" encoding="utf-8"?>
<sst xmlns="http://schemas.openxmlformats.org/spreadsheetml/2006/main" count="83" uniqueCount="56">
  <si>
    <t xml:space="preserve">University of Cambridge </t>
  </si>
  <si>
    <t>Cost of Attendance for US Loans</t>
  </si>
  <si>
    <t>Name:</t>
  </si>
  <si>
    <t>U.S.N. (University Student Number)</t>
  </si>
  <si>
    <t>Course and Year of Study:</t>
  </si>
  <si>
    <t>Year 1</t>
  </si>
  <si>
    <t>College Name:</t>
  </si>
  <si>
    <t>Sub</t>
  </si>
  <si>
    <t>No need to input currency symbols -they are already included</t>
  </si>
  <si>
    <t>Unsub</t>
  </si>
  <si>
    <t>PLUS</t>
  </si>
  <si>
    <t xml:space="preserve">College fee </t>
  </si>
  <si>
    <t>Loan fees</t>
  </si>
  <si>
    <t>Any other study costs please detail:</t>
  </si>
  <si>
    <t>PLUS + Loan fees</t>
  </si>
  <si>
    <t>Total cost of attendance in £'s</t>
  </si>
  <si>
    <t>Extra costs that can be included if required</t>
  </si>
  <si>
    <t>Year 2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</si>
  <si>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</si>
  <si>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</si>
  <si>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</si>
  <si>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</si>
  <si>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</si>
  <si>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</si>
  <si>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Dependent Undergraduate Students</t>
  </si>
  <si>
    <t>You can borrow:</t>
  </si>
  <si>
    <t xml:space="preserve">Direct Parent PLUS or Private Loan </t>
  </si>
  <si>
    <t>Year 3</t>
  </si>
  <si>
    <t>Private Loan</t>
  </si>
  <si>
    <t>UNDERGRADUATES - Dependent</t>
  </si>
  <si>
    <t>Length of loan:</t>
  </si>
  <si>
    <t>Insert EFC from your SAR in column E40</t>
  </si>
  <si>
    <t>Exchange rate US$/£(sterling) :</t>
  </si>
  <si>
    <t xml:space="preserve">This is a theoretical exchange rate reviewed annually. The value of funds received will vary according to the exchange rate at the time of each disbursement. 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</si>
  <si>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</si>
  <si>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PLEASE INPUT BELOW THE AMOUNT YOU WOULD LIKE TO BORROW</t>
  </si>
  <si>
    <t>Total:</t>
  </si>
  <si>
    <t>Direct Unsubsidized Loan</t>
  </si>
  <si>
    <t>Direct Subsidized Loan</t>
  </si>
  <si>
    <t xml:space="preserve">NEED (US regulations - this is the figure from which your Subsidized Loan is calculated) </t>
  </si>
  <si>
    <t>Costs*</t>
  </si>
  <si>
    <r>
      <t>Direct Parent PLUS Loan</t>
    </r>
    <r>
      <rPr>
        <b/>
        <i/>
        <sz val="10"/>
        <rFont val="Arial"/>
        <family val="2"/>
      </rPr>
      <t xml:space="preserve">  (please ensure you put the increased Parent PLUS Loan amount if you want your PLUS loan inclusive of all fees)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</si>
  <si>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</si>
  <si>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Please initial the box to the right to confirm that you have included any other aid such as grants, scholarships and other loans being taken in rows 27-35 below. Knowingly ommiting this information can be deemed as fraudulant.</t>
  </si>
  <si>
    <t>If taking a Direct Parent PLUS loan is the PLUS Loan to be increased to include all loan fees ((subsidized loan: orig fee 1.057%) (unsubzidized loan: orig fee 1.057%) and (PLUS loan: orig fee 4.228%). If yes please input YES into E65</t>
  </si>
  <si>
    <t>If you have answered Yes in E65 the following fees can be added to the Direct Parent PLUS Loan:</t>
  </si>
  <si>
    <t>If you have answered Yes in E65 the Direct Parent PLUS Loan inclusive of all fees can be increased to the following:</t>
  </si>
  <si>
    <t>Visa (maximum £363)</t>
  </si>
  <si>
    <r>
      <t>University Composition Fee (</t>
    </r>
    <r>
      <rPr>
        <i/>
        <sz val="10"/>
        <rFont val="Arial"/>
        <family val="2"/>
      </rPr>
      <t>tuiton and fees</t>
    </r>
    <r>
      <rPr>
        <sz val="10"/>
        <rFont val="Arial"/>
        <family val="2"/>
      </rPr>
      <t>)</t>
    </r>
  </si>
  <si>
    <t>Maintenance (living expenses) £13,251</t>
  </si>
  <si>
    <t>Miscellaneous personal expenses (maximum £4000)</t>
  </si>
  <si>
    <t>Books, course materials, supplies and equipment (max: £1600)</t>
  </si>
  <si>
    <t>Transportation (maximum £3600)</t>
  </si>
  <si>
    <r>
      <t xml:space="preserve">Immigration Health Surcharge </t>
    </r>
    <r>
      <rPr>
        <b/>
        <i/>
        <sz val="10"/>
        <color indexed="8"/>
        <rFont val="Arial"/>
        <family val="2"/>
      </rPr>
      <t>max: £1645 (3YRS) or £2115 (4YRS) for 1st year students only (current students should have paid at start of course)</t>
    </r>
    <r>
      <rPr>
        <sz val="10"/>
        <color indexed="8"/>
        <rFont val="Arial"/>
        <family val="2"/>
      </rPr>
      <t xml:space="preserve"> </t>
    </r>
  </si>
  <si>
    <t>Please note that if this figure is a negative figure you will not be eligible for any Subsidized Loan.</t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</si>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</sst>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17" x14ac:knownFonts="1">
    <font>
      <sz val="10"/>
      <name val="Arial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2" fillId="2" borderId="6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7" xfId="0" applyFont="1" applyFill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0" fontId="7" fillId="2" borderId="0" xfId="0" applyFont="1" applyFill="1" applyBorder="1"/>
    <xf numFmtId="4" fontId="7" fillId="2" borderId="0" xfId="0" applyNumberFormat="1" applyFont="1" applyFill="1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5" fontId="2" fillId="2" borderId="0" xfId="0" applyNumberFormat="1" applyFont="1" applyFill="1" applyBorder="1"/>
    <xf numFmtId="4" fontId="2" fillId="2" borderId="0" xfId="0" applyNumberFormat="1" applyFont="1" applyFill="1" applyBorder="1"/>
    <xf numFmtId="2" fontId="0" fillId="0" borderId="0" xfId="0" applyNumberFormat="1"/>
    <xf numFmtId="0" fontId="5" fillId="2" borderId="0" xfId="0" applyFont="1" applyFill="1" applyBorder="1"/>
    <xf numFmtId="4" fontId="5" fillId="2" borderId="0" xfId="0" applyNumberFormat="1" applyFont="1" applyFill="1" applyBorder="1"/>
    <xf numFmtId="165" fontId="8" fillId="0" borderId="6" xfId="0" applyNumberFormat="1" applyFont="1" applyFill="1" applyBorder="1" applyProtection="1">
      <protection locked="0"/>
    </xf>
    <xf numFmtId="165" fontId="8" fillId="2" borderId="7" xfId="0" applyNumberFormat="1" applyFont="1" applyFill="1" applyBorder="1"/>
    <xf numFmtId="164" fontId="8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10" fillId="2" borderId="2" xfId="0" applyFont="1" applyFill="1" applyBorder="1"/>
    <xf numFmtId="0" fontId="10" fillId="2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5" fillId="5" borderId="7" xfId="0" applyFont="1" applyFill="1" applyBorder="1" applyAlignment="1">
      <alignment horizontal="left" wrapText="1"/>
    </xf>
    <xf numFmtId="164" fontId="3" fillId="5" borderId="7" xfId="0" applyNumberFormat="1" applyFont="1" applyFill="1" applyBorder="1" applyAlignment="1">
      <alignment horizontal="left" wrapText="1"/>
    </xf>
    <xf numFmtId="0" fontId="2" fillId="5" borderId="0" xfId="0" applyFont="1" applyFill="1" applyBorder="1"/>
    <xf numFmtId="0" fontId="8" fillId="0" borderId="16" xfId="0" applyFont="1" applyFill="1" applyBorder="1"/>
    <xf numFmtId="0" fontId="2" fillId="2" borderId="6" xfId="0" applyFont="1" applyFill="1" applyBorder="1"/>
    <xf numFmtId="0" fontId="8" fillId="2" borderId="6" xfId="0" applyFont="1" applyFill="1" applyBorder="1" applyAlignment="1">
      <alignment wrapText="1"/>
    </xf>
    <xf numFmtId="0" fontId="8" fillId="0" borderId="16" xfId="0" applyFont="1" applyFill="1" applyBorder="1" applyAlignment="1">
      <alignment vertical="center" wrapText="1"/>
    </xf>
    <xf numFmtId="0" fontId="1" fillId="2" borderId="18" xfId="0" applyFont="1" applyFill="1" applyBorder="1"/>
    <xf numFmtId="0" fontId="2" fillId="2" borderId="19" xfId="0" applyFont="1" applyFill="1" applyBorder="1"/>
    <xf numFmtId="0" fontId="3" fillId="2" borderId="19" xfId="0" applyFont="1" applyFill="1" applyBorder="1" applyAlignment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2" borderId="22" xfId="0" applyFont="1" applyFill="1" applyBorder="1"/>
    <xf numFmtId="0" fontId="5" fillId="2" borderId="21" xfId="0" applyFont="1" applyFill="1" applyBorder="1"/>
    <xf numFmtId="0" fontId="7" fillId="0" borderId="16" xfId="0" applyFont="1" applyFill="1" applyBorder="1"/>
    <xf numFmtId="165" fontId="8" fillId="0" borderId="23" xfId="0" applyNumberFormat="1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65" fontId="5" fillId="2" borderId="24" xfId="0" applyNumberFormat="1" applyFont="1" applyFill="1" applyBorder="1" applyProtection="1">
      <protection locked="0"/>
    </xf>
    <xf numFmtId="0" fontId="7" fillId="2" borderId="21" xfId="0" applyFont="1" applyFill="1" applyBorder="1"/>
    <xf numFmtId="165" fontId="2" fillId="2" borderId="22" xfId="0" applyNumberFormat="1" applyFont="1" applyFill="1" applyBorder="1"/>
    <xf numFmtId="0" fontId="5" fillId="2" borderId="2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16" xfId="0" applyFont="1" applyFill="1" applyBorder="1"/>
    <xf numFmtId="165" fontId="7" fillId="2" borderId="26" xfId="0" applyNumberFormat="1" applyFont="1" applyFill="1" applyBorder="1"/>
    <xf numFmtId="0" fontId="9" fillId="2" borderId="27" xfId="0" applyFont="1" applyFill="1" applyBorder="1"/>
    <xf numFmtId="164" fontId="9" fillId="2" borderId="23" xfId="0" applyNumberFormat="1" applyFont="1" applyFill="1" applyBorder="1"/>
    <xf numFmtId="0" fontId="9" fillId="2" borderId="28" xfId="0" applyFont="1" applyFill="1" applyBorder="1"/>
    <xf numFmtId="166" fontId="9" fillId="2" borderId="22" xfId="0" applyNumberFormat="1" applyFont="1" applyFill="1" applyBorder="1"/>
    <xf numFmtId="0" fontId="5" fillId="2" borderId="25" xfId="0" applyFont="1" applyFill="1" applyBorder="1" applyAlignment="1">
      <alignment wrapText="1"/>
    </xf>
    <xf numFmtId="164" fontId="2" fillId="2" borderId="22" xfId="0" applyNumberFormat="1" applyFont="1" applyFill="1" applyBorder="1"/>
    <xf numFmtId="0" fontId="5" fillId="0" borderId="29" xfId="0" applyFont="1" applyFill="1" applyBorder="1" applyAlignment="1" applyProtection="1">
      <alignment wrapText="1"/>
      <protection locked="0"/>
    </xf>
    <xf numFmtId="164" fontId="2" fillId="2" borderId="26" xfId="0" applyNumberFormat="1" applyFont="1" applyFill="1" applyBorder="1"/>
    <xf numFmtId="0" fontId="5" fillId="0" borderId="16" xfId="0" applyFont="1" applyFill="1" applyBorder="1" applyAlignment="1" applyProtection="1">
      <alignment wrapText="1"/>
      <protection locked="0"/>
    </xf>
    <xf numFmtId="0" fontId="5" fillId="0" borderId="27" xfId="0" applyFont="1" applyFill="1" applyBorder="1" applyAlignment="1" applyProtection="1">
      <alignment wrapText="1"/>
      <protection locked="0"/>
    </xf>
    <xf numFmtId="164" fontId="2" fillId="2" borderId="24" xfId="0" applyNumberFormat="1" applyFont="1" applyFill="1" applyBorder="1"/>
    <xf numFmtId="0" fontId="8" fillId="2" borderId="16" xfId="0" applyFont="1" applyFill="1" applyBorder="1"/>
    <xf numFmtId="166" fontId="8" fillId="2" borderId="24" xfId="0" applyNumberFormat="1" applyFont="1" applyFill="1" applyBorder="1"/>
    <xf numFmtId="0" fontId="2" fillId="2" borderId="28" xfId="0" applyFont="1" applyFill="1" applyBorder="1"/>
    <xf numFmtId="167" fontId="2" fillId="2" borderId="30" xfId="0" applyNumberFormat="1" applyFont="1" applyFill="1" applyBorder="1"/>
    <xf numFmtId="0" fontId="3" fillId="2" borderId="21" xfId="0" applyFont="1" applyFill="1" applyBorder="1"/>
    <xf numFmtId="164" fontId="5" fillId="2" borderId="22" xfId="0" applyNumberFormat="1" applyFont="1" applyFill="1" applyBorder="1"/>
    <xf numFmtId="166" fontId="5" fillId="0" borderId="23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10" fillId="2" borderId="16" xfId="0" applyFont="1" applyFill="1" applyBorder="1"/>
    <xf numFmtId="164" fontId="9" fillId="0" borderId="23" xfId="0" applyNumberFormat="1" applyFont="1" applyFill="1" applyBorder="1" applyProtection="1">
      <protection locked="0"/>
    </xf>
    <xf numFmtId="164" fontId="5" fillId="2" borderId="23" xfId="0" applyNumberFormat="1" applyFont="1" applyFill="1" applyBorder="1"/>
    <xf numFmtId="0" fontId="9" fillId="2" borderId="16" xfId="0" applyFont="1" applyFill="1" applyBorder="1" applyAlignment="1">
      <alignment wrapText="1"/>
    </xf>
    <xf numFmtId="0" fontId="10" fillId="2" borderId="28" xfId="0" applyFont="1" applyFill="1" applyBorder="1"/>
    <xf numFmtId="0" fontId="10" fillId="2" borderId="30" xfId="0" applyFont="1" applyFill="1" applyBorder="1"/>
    <xf numFmtId="0" fontId="11" fillId="2" borderId="21" xfId="0" applyFont="1" applyFill="1" applyBorder="1"/>
    <xf numFmtId="0" fontId="10" fillId="2" borderId="22" xfId="0" applyFont="1" applyFill="1" applyBorder="1"/>
    <xf numFmtId="0" fontId="10" fillId="2" borderId="21" xfId="0" applyFont="1" applyFill="1" applyBorder="1"/>
    <xf numFmtId="0" fontId="2" fillId="4" borderId="21" xfId="0" applyFont="1" applyFill="1" applyBorder="1"/>
    <xf numFmtId="164" fontId="2" fillId="4" borderId="22" xfId="0" applyNumberFormat="1" applyFont="1" applyFill="1" applyBorder="1"/>
    <xf numFmtId="0" fontId="2" fillId="5" borderId="21" xfId="0" applyFont="1" applyFill="1" applyBorder="1"/>
    <xf numFmtId="164" fontId="2" fillId="5" borderId="22" xfId="0" applyNumberFormat="1" applyFont="1" applyFill="1" applyBorder="1"/>
    <xf numFmtId="49" fontId="10" fillId="0" borderId="23" xfId="0" applyNumberFormat="1" applyFont="1" applyFill="1" applyBorder="1" applyAlignment="1" applyProtection="1">
      <alignment horizontal="right"/>
      <protection locked="0"/>
    </xf>
    <xf numFmtId="0" fontId="5" fillId="5" borderId="16" xfId="0" applyFont="1" applyFill="1" applyBorder="1" applyAlignment="1">
      <alignment horizontal="left" wrapText="1"/>
    </xf>
    <xf numFmtId="164" fontId="10" fillId="5" borderId="23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6" fillId="2" borderId="0" xfId="0" applyFont="1" applyFill="1" applyBorder="1" applyAlignment="1" applyProtection="1">
      <alignment horizontal="right" wrapText="1"/>
    </xf>
    <xf numFmtId="0" fontId="6" fillId="2" borderId="22" xfId="0" applyFont="1" applyFill="1" applyBorder="1" applyAlignment="1" applyProtection="1">
      <alignment horizontal="right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vertical="center" wrapText="1"/>
    </xf>
    <xf numFmtId="0" fontId="4" fillId="0" borderId="31" xfId="0" applyFont="1" applyFill="1" applyBorder="1" applyAlignment="1"/>
    <xf numFmtId="0" fontId="4" fillId="0" borderId="14" xfId="0" applyFont="1" applyFill="1" applyBorder="1" applyAlignment="1"/>
    <xf numFmtId="0" fontId="4" fillId="0" borderId="31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3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6" xfId="0" applyFont="1" applyFill="1" applyBorder="1" applyAlignment="1" applyProtection="1">
      <protection locked="0"/>
    </xf>
    <xf numFmtId="0" fontId="0" fillId="0" borderId="17" xfId="0" applyBorder="1" applyAlignment="1"/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vertical="center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workbookViewId="0">
      <selection activeCell="D3" sqref="D3:E3"/>
    </sheetView>
  </sheetViews>
  <sheetFormatPr defaultColWidth="9.1796875" defaultRowHeight="12.5" x14ac:dyDescent="0.25"/>
  <cols>
    <col min="1" max="1" width="62.54296875" style="1" customWidth="1"/>
    <col min="2" max="2" width="12.54296875" style="1" customWidth="1"/>
    <col min="3" max="3" width="35.54296875" style="1" customWidth="1"/>
    <col min="4" max="4" width="13.7265625" style="1" customWidth="1"/>
    <col min="5" max="5" width="28" style="1" customWidth="1"/>
    <col min="6" max="6" width="16.7265625" style="1" customWidth="1"/>
    <col min="7" max="7" width="16.453125" style="1" hidden="1" customWidth="1"/>
    <col min="8" max="8" width="15.1796875" style="1" hidden="1" customWidth="1"/>
    <col min="9" max="9" width="17.1796875" style="1" hidden="1" customWidth="1"/>
    <col min="10" max="10" width="27.81640625" style="1" hidden="1" customWidth="1"/>
    <col min="11" max="11" width="16.7265625" style="1" customWidth="1"/>
    <col min="12" max="16384" width="9.1796875" style="1"/>
  </cols>
  <sheetData>
    <row r="1" spans="1:11" ht="18" x14ac:dyDescent="0.4">
      <c r="A1" s="38" t="s">
        <v>0</v>
      </c>
      <c r="B1" s="39"/>
      <c r="C1" s="40" t="s">
        <v>29</v>
      </c>
      <c r="D1" s="41"/>
      <c r="E1" s="42"/>
    </row>
    <row r="2" spans="1:11" ht="15.5" x14ac:dyDescent="0.35">
      <c r="A2" s="43" t="s">
        <v>1</v>
      </c>
      <c r="B2" s="29"/>
      <c r="C2" s="29"/>
      <c r="D2" s="29"/>
      <c r="E2" s="44"/>
    </row>
    <row r="3" spans="1:11" ht="15.5" x14ac:dyDescent="0.35">
      <c r="A3" s="43"/>
      <c r="B3" s="29"/>
      <c r="C3" s="35" t="s">
        <v>2</v>
      </c>
      <c r="D3" s="123"/>
      <c r="E3" s="124"/>
    </row>
    <row r="4" spans="1:11" ht="15.5" x14ac:dyDescent="0.35">
      <c r="A4" s="43"/>
      <c r="B4" s="29"/>
      <c r="C4" s="2" t="s">
        <v>3</v>
      </c>
      <c r="D4" s="123"/>
      <c r="E4" s="124"/>
    </row>
    <row r="5" spans="1:11" ht="23.25" customHeight="1" x14ac:dyDescent="0.35">
      <c r="A5" s="43"/>
      <c r="B5" s="29"/>
      <c r="C5" s="2" t="s">
        <v>4</v>
      </c>
      <c r="D5" s="123"/>
      <c r="E5" s="124"/>
    </row>
    <row r="6" spans="1:11" ht="118.5" customHeight="1" x14ac:dyDescent="0.35">
      <c r="A6" s="43"/>
      <c r="B6" s="29"/>
      <c r="C6" s="36" t="s">
        <v>42</v>
      </c>
      <c r="D6" s="125"/>
      <c r="E6" s="126"/>
    </row>
    <row r="7" spans="1:11" ht="89.25" customHeight="1" x14ac:dyDescent="0.35">
      <c r="A7" s="43"/>
      <c r="B7" s="29"/>
      <c r="C7" s="95" t="s">
        <v>43</v>
      </c>
      <c r="D7" s="125"/>
      <c r="E7" s="126"/>
    </row>
    <row r="8" spans="1:11" ht="17.25" customHeight="1" x14ac:dyDescent="0.35">
      <c r="A8" s="43"/>
      <c r="B8" s="29"/>
      <c r="C8" s="2" t="s">
        <v>30</v>
      </c>
      <c r="D8" s="123"/>
      <c r="E8" s="124"/>
      <c r="G8" s="3" t="s">
        <v>5</v>
      </c>
      <c r="H8" s="4"/>
      <c r="I8" s="4"/>
      <c r="J8" s="5"/>
    </row>
    <row r="9" spans="1:11" ht="15.5" x14ac:dyDescent="0.35">
      <c r="A9" s="43"/>
      <c r="B9" s="29"/>
      <c r="C9" s="6" t="s">
        <v>6</v>
      </c>
      <c r="D9" s="123"/>
      <c r="E9" s="124"/>
      <c r="G9" s="7">
        <v>1.0569999999999999</v>
      </c>
      <c r="H9" s="8" t="s">
        <v>7</v>
      </c>
      <c r="I9" s="9" t="b">
        <f>IF(E65="Yes",E51)</f>
        <v>0</v>
      </c>
      <c r="J9" s="10">
        <f>G9*I9/100</f>
        <v>0</v>
      </c>
    </row>
    <row r="10" spans="1:11" ht="14" x14ac:dyDescent="0.3">
      <c r="A10" s="45" t="s">
        <v>40</v>
      </c>
      <c r="B10" s="99" t="s">
        <v>8</v>
      </c>
      <c r="C10" s="99"/>
      <c r="D10" s="99"/>
      <c r="E10" s="100"/>
      <c r="G10" s="7">
        <v>1.0569999999999999</v>
      </c>
      <c r="H10" s="8" t="s">
        <v>9</v>
      </c>
      <c r="I10" s="9" t="b">
        <f>IF(E65="Yes",E52)</f>
        <v>0</v>
      </c>
      <c r="J10" s="10">
        <f>G10*I10/100</f>
        <v>0</v>
      </c>
      <c r="K10" s="11"/>
    </row>
    <row r="11" spans="1:11" ht="17" customHeight="1" x14ac:dyDescent="0.3">
      <c r="A11" s="46" t="s">
        <v>48</v>
      </c>
      <c r="B11" s="12"/>
      <c r="C11" s="12"/>
      <c r="D11" s="13"/>
      <c r="E11" s="47"/>
      <c r="G11" s="7">
        <v>4.2279999999999998</v>
      </c>
      <c r="H11" s="8" t="s">
        <v>10</v>
      </c>
      <c r="I11" s="9" t="b">
        <f>IF(E65="Yes",E53)</f>
        <v>0</v>
      </c>
      <c r="J11" s="10">
        <f>G11*I11/100</f>
        <v>0</v>
      </c>
      <c r="K11" s="11"/>
    </row>
    <row r="12" spans="1:11" ht="17" customHeight="1" x14ac:dyDescent="0.25">
      <c r="A12" s="46" t="s">
        <v>11</v>
      </c>
      <c r="B12" s="12"/>
      <c r="C12" s="12"/>
      <c r="D12" s="13"/>
      <c r="E12" s="47"/>
      <c r="G12" s="7"/>
      <c r="H12" s="8"/>
      <c r="I12" s="8"/>
      <c r="J12" s="10"/>
      <c r="K12" s="11"/>
    </row>
    <row r="13" spans="1:11" ht="17" customHeight="1" x14ac:dyDescent="0.25">
      <c r="A13" s="46" t="s">
        <v>49</v>
      </c>
      <c r="B13" s="12"/>
      <c r="C13" s="12"/>
      <c r="D13" s="13"/>
      <c r="E13" s="47">
        <v>13251</v>
      </c>
      <c r="G13" s="7"/>
      <c r="H13" s="8" t="s">
        <v>12</v>
      </c>
      <c r="I13" s="8"/>
      <c r="J13" s="10">
        <f>SUM(J9:J10:J11)</f>
        <v>0</v>
      </c>
      <c r="K13" s="11"/>
    </row>
    <row r="14" spans="1:11" ht="17" customHeight="1" x14ac:dyDescent="0.25">
      <c r="A14" s="48" t="s">
        <v>13</v>
      </c>
      <c r="B14" s="12"/>
      <c r="C14" s="12"/>
      <c r="D14" s="13"/>
      <c r="E14" s="47"/>
      <c r="G14" s="15"/>
      <c r="H14" s="16" t="s">
        <v>14</v>
      </c>
      <c r="I14" s="16"/>
      <c r="J14" s="17">
        <f>I11+J13</f>
        <v>0</v>
      </c>
      <c r="K14" s="11"/>
    </row>
    <row r="15" spans="1:11" ht="18" customHeight="1" x14ac:dyDescent="0.3">
      <c r="A15" s="49" t="s">
        <v>15</v>
      </c>
      <c r="B15" s="18"/>
      <c r="C15" s="18"/>
      <c r="D15" s="19"/>
      <c r="E15" s="50">
        <f>SUM(E11:E12:E13:E13:E14)</f>
        <v>13251</v>
      </c>
      <c r="J15" s="20"/>
      <c r="K15" s="11"/>
    </row>
    <row r="16" spans="1:11" ht="14" x14ac:dyDescent="0.3">
      <c r="A16" s="51"/>
      <c r="B16" s="12"/>
      <c r="C16" s="12"/>
      <c r="D16" s="13"/>
      <c r="E16" s="52"/>
    </row>
    <row r="17" spans="1:10" ht="14" x14ac:dyDescent="0.3">
      <c r="A17" s="53" t="s">
        <v>16</v>
      </c>
      <c r="B17" s="21"/>
      <c r="C17" s="21"/>
      <c r="D17" s="22"/>
      <c r="E17" s="52"/>
      <c r="G17" s="3" t="s">
        <v>17</v>
      </c>
      <c r="H17" s="4"/>
      <c r="I17" s="4"/>
      <c r="J17" s="5"/>
    </row>
    <row r="18" spans="1:10" ht="16" customHeight="1" x14ac:dyDescent="0.3">
      <c r="A18" s="127" t="s">
        <v>50</v>
      </c>
      <c r="B18" s="29"/>
      <c r="C18" s="29"/>
      <c r="D18" s="19"/>
      <c r="E18" s="47"/>
      <c r="G18" s="7">
        <v>1.0569999999999999</v>
      </c>
      <c r="H18" s="8" t="s">
        <v>7</v>
      </c>
      <c r="I18" s="9" t="b">
        <f>IF(E65="Yes",E56)</f>
        <v>0</v>
      </c>
      <c r="J18" s="10">
        <f>G18*I18/100</f>
        <v>0</v>
      </c>
    </row>
    <row r="19" spans="1:10" ht="16" customHeight="1" x14ac:dyDescent="0.3">
      <c r="A19" s="37" t="s">
        <v>51</v>
      </c>
      <c r="B19" s="29"/>
      <c r="C19" s="29"/>
      <c r="D19" s="19"/>
      <c r="E19" s="47"/>
      <c r="G19" s="7"/>
      <c r="H19" s="8"/>
      <c r="I19" s="9"/>
      <c r="J19" s="10"/>
    </row>
    <row r="20" spans="1:10" ht="16" customHeight="1" x14ac:dyDescent="0.3">
      <c r="A20" s="127" t="s">
        <v>52</v>
      </c>
      <c r="B20" s="29"/>
      <c r="C20" s="29"/>
      <c r="D20" s="19"/>
      <c r="E20" s="47"/>
      <c r="G20" s="7">
        <v>1.0569999999999999</v>
      </c>
      <c r="H20" s="8" t="s">
        <v>9</v>
      </c>
      <c r="I20" s="9" t="b">
        <f>IF(E65="Yes",E57)</f>
        <v>0</v>
      </c>
      <c r="J20" s="10">
        <f>G20*I20/100</f>
        <v>0</v>
      </c>
    </row>
    <row r="21" spans="1:10" ht="16" customHeight="1" x14ac:dyDescent="0.3">
      <c r="A21" s="34" t="s">
        <v>47</v>
      </c>
      <c r="B21" s="29"/>
      <c r="C21" s="29"/>
      <c r="D21" s="19"/>
      <c r="E21" s="47"/>
      <c r="G21" s="7">
        <v>4.2279999999999998</v>
      </c>
      <c r="H21" s="8" t="s">
        <v>10</v>
      </c>
      <c r="I21" s="9" t="b">
        <f>IF(E65="Yes",E58)</f>
        <v>0</v>
      </c>
      <c r="J21" s="10">
        <f>G21*I21/100</f>
        <v>0</v>
      </c>
    </row>
    <row r="22" spans="1:10" ht="39" x14ac:dyDescent="0.3">
      <c r="A22" s="54" t="s">
        <v>53</v>
      </c>
      <c r="B22" s="29"/>
      <c r="C22" s="29"/>
      <c r="D22" s="19"/>
      <c r="E22" s="47"/>
      <c r="G22" s="7"/>
      <c r="H22" s="8"/>
      <c r="I22" s="9"/>
      <c r="J22" s="10"/>
    </row>
    <row r="23" spans="1:10" ht="14" hidden="1" x14ac:dyDescent="0.3">
      <c r="A23" s="54"/>
      <c r="B23" s="29"/>
      <c r="C23" s="29"/>
      <c r="D23" s="19"/>
      <c r="E23" s="47"/>
      <c r="G23" s="7"/>
      <c r="H23" s="8"/>
      <c r="I23" s="9"/>
      <c r="J23" s="10"/>
    </row>
    <row r="24" spans="1:10" ht="13" x14ac:dyDescent="0.3">
      <c r="A24" s="55" t="s">
        <v>18</v>
      </c>
      <c r="B24" s="21"/>
      <c r="C24" s="21"/>
      <c r="D24" s="22"/>
      <c r="E24" s="56">
        <f>SUM(E15:E22)</f>
        <v>13251</v>
      </c>
      <c r="G24" s="7"/>
      <c r="H24" s="8"/>
      <c r="I24" s="8"/>
      <c r="J24" s="10"/>
    </row>
    <row r="25" spans="1:10" ht="14" x14ac:dyDescent="0.3">
      <c r="A25" s="57" t="s">
        <v>19</v>
      </c>
      <c r="B25" s="29"/>
      <c r="C25" s="29"/>
      <c r="D25" s="29"/>
      <c r="E25" s="58">
        <f>E24*B39</f>
        <v>17226.3</v>
      </c>
      <c r="G25" s="7"/>
      <c r="H25" s="8" t="s">
        <v>12</v>
      </c>
      <c r="I25" s="8"/>
      <c r="J25" s="10">
        <f>SUM(J18:J20:J21)</f>
        <v>0</v>
      </c>
    </row>
    <row r="26" spans="1:10" ht="6.75" customHeight="1" x14ac:dyDescent="0.3">
      <c r="A26" s="59"/>
      <c r="B26" s="29"/>
      <c r="C26" s="29"/>
      <c r="D26" s="29"/>
      <c r="E26" s="60"/>
      <c r="G26" s="7"/>
      <c r="H26" s="8"/>
      <c r="I26" s="8"/>
      <c r="J26" s="14"/>
    </row>
    <row r="27" spans="1:10" ht="24.75" customHeight="1" x14ac:dyDescent="0.3">
      <c r="A27" s="61" t="s">
        <v>20</v>
      </c>
      <c r="B27" s="29"/>
      <c r="C27" s="29"/>
      <c r="D27" s="29"/>
      <c r="E27" s="62"/>
      <c r="G27" s="15"/>
      <c r="H27" s="16" t="s">
        <v>14</v>
      </c>
      <c r="I27" s="16"/>
      <c r="J27" s="17">
        <f>I21+J25</f>
        <v>0</v>
      </c>
    </row>
    <row r="28" spans="1:10" ht="14" x14ac:dyDescent="0.3">
      <c r="A28" s="63"/>
      <c r="B28" s="29"/>
      <c r="C28" s="29"/>
      <c r="D28" s="23"/>
      <c r="E28" s="64"/>
    </row>
    <row r="29" spans="1:10" ht="14" x14ac:dyDescent="0.3">
      <c r="A29" s="65"/>
      <c r="B29" s="29"/>
      <c r="C29" s="29"/>
      <c r="D29" s="23"/>
      <c r="E29" s="64"/>
    </row>
    <row r="30" spans="1:10" ht="14" x14ac:dyDescent="0.3">
      <c r="A30" s="66"/>
      <c r="B30" s="29"/>
      <c r="C30" s="29"/>
      <c r="D30" s="23"/>
      <c r="E30" s="67"/>
      <c r="G30" s="3" t="s">
        <v>27</v>
      </c>
      <c r="H30" s="4"/>
      <c r="I30" s="4"/>
      <c r="J30" s="5"/>
    </row>
    <row r="31" spans="1:10" ht="14" x14ac:dyDescent="0.3">
      <c r="A31" s="68" t="s">
        <v>21</v>
      </c>
      <c r="B31" s="29"/>
      <c r="C31" s="29"/>
      <c r="D31" s="24">
        <f>SUM(D28:D30)</f>
        <v>0</v>
      </c>
      <c r="E31" s="69">
        <f>D31*B39</f>
        <v>0</v>
      </c>
      <c r="G31" s="7">
        <v>1.0569999999999999</v>
      </c>
      <c r="H31" s="8" t="s">
        <v>7</v>
      </c>
      <c r="I31" s="9" t="b">
        <f>IF(E65="Yes",E61)</f>
        <v>0</v>
      </c>
      <c r="J31" s="10">
        <f>G31*I31/100</f>
        <v>0</v>
      </c>
    </row>
    <row r="32" spans="1:10" ht="11.25" customHeight="1" x14ac:dyDescent="0.3">
      <c r="A32" s="70"/>
      <c r="B32" s="29"/>
      <c r="C32" s="29"/>
      <c r="D32" s="18"/>
      <c r="E32" s="71"/>
      <c r="G32" s="7">
        <v>1.0569999999999999</v>
      </c>
      <c r="H32" s="8" t="s">
        <v>9</v>
      </c>
      <c r="I32" s="9" t="b">
        <f>IF(E65="Yes",E62)</f>
        <v>0</v>
      </c>
      <c r="J32" s="10">
        <f>G32*I32/100</f>
        <v>0</v>
      </c>
    </row>
    <row r="33" spans="1:10" ht="20.25" customHeight="1" x14ac:dyDescent="0.3">
      <c r="A33" s="72"/>
      <c r="B33" s="21"/>
      <c r="C33" s="21"/>
      <c r="D33" s="21"/>
      <c r="E33" s="73"/>
      <c r="G33" s="7">
        <v>4.2279999999999998</v>
      </c>
      <c r="H33" s="8" t="s">
        <v>10</v>
      </c>
      <c r="I33" s="9" t="b">
        <f>IF(E65="Yes",E63)</f>
        <v>0</v>
      </c>
      <c r="J33" s="10">
        <f>G33*I33/100</f>
        <v>0</v>
      </c>
    </row>
    <row r="34" spans="1:10" ht="39.75" customHeight="1" x14ac:dyDescent="0.3">
      <c r="A34" s="61" t="s">
        <v>22</v>
      </c>
      <c r="B34" s="21"/>
      <c r="C34" s="21"/>
      <c r="D34" s="21"/>
      <c r="E34" s="73"/>
      <c r="G34" s="7"/>
      <c r="H34" s="8"/>
      <c r="I34" s="8"/>
      <c r="J34" s="10"/>
    </row>
    <row r="35" spans="1:10" ht="13" x14ac:dyDescent="0.3">
      <c r="A35" s="63"/>
      <c r="B35" s="21"/>
      <c r="C35" s="21"/>
      <c r="D35" s="21"/>
      <c r="E35" s="74"/>
      <c r="G35" s="7"/>
      <c r="H35" s="8" t="s">
        <v>12</v>
      </c>
      <c r="I35" s="8"/>
      <c r="J35" s="10">
        <f>SUM(J31:J32:J33)</f>
        <v>0</v>
      </c>
    </row>
    <row r="36" spans="1:10" ht="14" x14ac:dyDescent="0.3">
      <c r="A36" s="75"/>
      <c r="B36" s="29"/>
      <c r="C36" s="29"/>
      <c r="D36" s="29"/>
      <c r="E36" s="62"/>
      <c r="G36" s="7"/>
      <c r="H36" s="8"/>
      <c r="I36" s="8"/>
      <c r="J36" s="14"/>
    </row>
    <row r="37" spans="1:10" ht="14" x14ac:dyDescent="0.3">
      <c r="A37" s="76" t="s">
        <v>23</v>
      </c>
      <c r="B37" s="29"/>
      <c r="C37" s="29"/>
      <c r="D37" s="29"/>
      <c r="E37" s="58">
        <f>E25-(E31+E35)</f>
        <v>17226.3</v>
      </c>
      <c r="G37" s="15"/>
      <c r="H37" s="16" t="s">
        <v>14</v>
      </c>
      <c r="I37" s="16"/>
      <c r="J37" s="17">
        <f>I33+J35</f>
        <v>0</v>
      </c>
    </row>
    <row r="38" spans="1:10" ht="14" x14ac:dyDescent="0.3">
      <c r="A38" s="75"/>
      <c r="B38" s="29"/>
      <c r="C38" s="29"/>
      <c r="D38" s="29"/>
      <c r="E38" s="62"/>
    </row>
    <row r="39" spans="1:10" ht="53.25" customHeight="1" x14ac:dyDescent="0.3">
      <c r="A39" s="92" t="s">
        <v>32</v>
      </c>
      <c r="B39" s="94">
        <v>1.3</v>
      </c>
      <c r="C39" s="111" t="s">
        <v>33</v>
      </c>
      <c r="D39" s="112"/>
      <c r="E39" s="44"/>
    </row>
    <row r="40" spans="1:10" ht="14" x14ac:dyDescent="0.3">
      <c r="A40" s="75"/>
      <c r="B40" s="29"/>
      <c r="C40" s="29"/>
      <c r="D40" s="29"/>
      <c r="E40" s="44"/>
    </row>
    <row r="41" spans="1:10" ht="16.5" customHeight="1" x14ac:dyDescent="0.3">
      <c r="A41" s="49" t="s">
        <v>31</v>
      </c>
      <c r="B41" s="29"/>
      <c r="C41" s="25"/>
      <c r="D41" s="26"/>
      <c r="E41" s="77"/>
    </row>
    <row r="42" spans="1:10" ht="14" x14ac:dyDescent="0.3">
      <c r="A42" s="75"/>
      <c r="B42" s="29"/>
      <c r="C42" s="29"/>
      <c r="D42" s="29"/>
      <c r="E42" s="44"/>
    </row>
    <row r="43" spans="1:10" ht="53.25" customHeight="1" x14ac:dyDescent="0.3">
      <c r="A43" s="49" t="s">
        <v>39</v>
      </c>
      <c r="B43" s="21"/>
      <c r="C43" s="21"/>
      <c r="D43" s="21"/>
      <c r="E43" s="78">
        <f>E37-E41</f>
        <v>17226.3</v>
      </c>
    </row>
    <row r="44" spans="1:10" ht="26" x14ac:dyDescent="0.3">
      <c r="A44" s="79" t="s">
        <v>54</v>
      </c>
      <c r="B44" s="29"/>
      <c r="C44" s="29"/>
      <c r="D44" s="29"/>
      <c r="E44" s="44"/>
    </row>
    <row r="45" spans="1:10" ht="14" x14ac:dyDescent="0.3">
      <c r="A45" s="75"/>
      <c r="B45" s="29"/>
      <c r="C45" s="29"/>
      <c r="D45" s="29"/>
      <c r="E45" s="44"/>
    </row>
    <row r="46" spans="1:10" ht="14" x14ac:dyDescent="0.3">
      <c r="A46" s="80"/>
      <c r="B46" s="27"/>
      <c r="C46" s="27"/>
      <c r="D46" s="27"/>
      <c r="E46" s="81"/>
    </row>
    <row r="47" spans="1:10" ht="15.5" x14ac:dyDescent="0.35">
      <c r="A47" s="82" t="s">
        <v>24</v>
      </c>
      <c r="B47" s="28"/>
      <c r="C47" s="28"/>
      <c r="D47" s="28"/>
      <c r="E47" s="83"/>
    </row>
    <row r="48" spans="1:10" ht="15.5" x14ac:dyDescent="0.35">
      <c r="A48" s="82" t="s">
        <v>25</v>
      </c>
      <c r="B48" s="28"/>
      <c r="C48" s="28"/>
      <c r="D48" s="28"/>
      <c r="E48" s="83"/>
    </row>
    <row r="49" spans="1:5" ht="14" x14ac:dyDescent="0.3">
      <c r="A49" s="75"/>
      <c r="B49" s="29"/>
      <c r="C49" s="29"/>
      <c r="D49" s="29"/>
      <c r="E49" s="44"/>
    </row>
    <row r="50" spans="1:5" ht="14" x14ac:dyDescent="0.3">
      <c r="A50" s="84" t="s">
        <v>5</v>
      </c>
      <c r="B50" s="29"/>
      <c r="C50" s="29"/>
      <c r="D50" s="29"/>
      <c r="E50" s="44"/>
    </row>
    <row r="51" spans="1:5" ht="14" x14ac:dyDescent="0.3">
      <c r="A51" s="85" t="s">
        <v>38</v>
      </c>
      <c r="B51" s="30"/>
      <c r="C51" s="30"/>
      <c r="D51" s="30"/>
      <c r="E51" s="86">
        <f>IF(E43&gt;3500,3500,E43)</f>
        <v>3500</v>
      </c>
    </row>
    <row r="52" spans="1:5" ht="14" x14ac:dyDescent="0.3">
      <c r="A52" s="75" t="s">
        <v>37</v>
      </c>
      <c r="B52" s="29"/>
      <c r="C52" s="29"/>
      <c r="D52" s="29"/>
      <c r="E52" s="62">
        <f>SUM(5500-E51)</f>
        <v>2000</v>
      </c>
    </row>
    <row r="53" spans="1:5" ht="14" x14ac:dyDescent="0.3">
      <c r="A53" s="85" t="s">
        <v>26</v>
      </c>
      <c r="B53" s="30"/>
      <c r="C53" s="30"/>
      <c r="D53" s="30"/>
      <c r="E53" s="86">
        <f>SUM(E37-E51-E52)</f>
        <v>11726.3</v>
      </c>
    </row>
    <row r="54" spans="1:5" ht="14" x14ac:dyDescent="0.3">
      <c r="A54" s="75"/>
      <c r="B54" s="29"/>
      <c r="C54" s="29"/>
      <c r="D54" s="29"/>
      <c r="E54" s="62"/>
    </row>
    <row r="55" spans="1:5" ht="14" x14ac:dyDescent="0.3">
      <c r="A55" s="84" t="s">
        <v>17</v>
      </c>
      <c r="B55" s="29"/>
      <c r="C55" s="29"/>
      <c r="D55" s="29"/>
      <c r="E55" s="62"/>
    </row>
    <row r="56" spans="1:5" ht="14" x14ac:dyDescent="0.3">
      <c r="A56" s="87" t="s">
        <v>38</v>
      </c>
      <c r="B56" s="33"/>
      <c r="C56" s="33"/>
      <c r="D56" s="33"/>
      <c r="E56" s="88">
        <f>IF(E43&gt;4500,4500,E43)</f>
        <v>4500</v>
      </c>
    </row>
    <row r="57" spans="1:5" ht="14" x14ac:dyDescent="0.3">
      <c r="A57" s="75" t="s">
        <v>37</v>
      </c>
      <c r="B57" s="29"/>
      <c r="C57" s="29"/>
      <c r="D57" s="29"/>
      <c r="E57" s="62">
        <f>SUM(6500-E56)</f>
        <v>2000</v>
      </c>
    </row>
    <row r="58" spans="1:5" ht="14" x14ac:dyDescent="0.3">
      <c r="A58" s="87" t="s">
        <v>26</v>
      </c>
      <c r="B58" s="33"/>
      <c r="C58" s="33"/>
      <c r="D58" s="33"/>
      <c r="E58" s="88">
        <f>SUM(E37-E56-E57)</f>
        <v>10726.3</v>
      </c>
    </row>
    <row r="59" spans="1:5" ht="14" x14ac:dyDescent="0.3">
      <c r="A59" s="75"/>
      <c r="B59" s="29"/>
      <c r="C59" s="29"/>
      <c r="D59" s="29"/>
      <c r="E59" s="62"/>
    </row>
    <row r="60" spans="1:5" ht="14" x14ac:dyDescent="0.3">
      <c r="A60" s="84" t="s">
        <v>27</v>
      </c>
      <c r="B60" s="29"/>
      <c r="C60" s="29"/>
      <c r="D60" s="29"/>
      <c r="E60" s="62"/>
    </row>
    <row r="61" spans="1:5" ht="14" x14ac:dyDescent="0.3">
      <c r="A61" s="87" t="s">
        <v>38</v>
      </c>
      <c r="B61" s="33"/>
      <c r="C61" s="33"/>
      <c r="D61" s="33"/>
      <c r="E61" s="88">
        <f>IF(E43&gt;5500,5500,E43)</f>
        <v>5500</v>
      </c>
    </row>
    <row r="62" spans="1:5" ht="14" x14ac:dyDescent="0.3">
      <c r="A62" s="75" t="s">
        <v>37</v>
      </c>
      <c r="B62" s="29"/>
      <c r="C62" s="29"/>
      <c r="D62" s="29"/>
      <c r="E62" s="62">
        <f>SUM(7500-E61)</f>
        <v>2000</v>
      </c>
    </row>
    <row r="63" spans="1:5" ht="14" x14ac:dyDescent="0.3">
      <c r="A63" s="87" t="s">
        <v>26</v>
      </c>
      <c r="B63" s="33"/>
      <c r="C63" s="33"/>
      <c r="D63" s="33"/>
      <c r="E63" s="88">
        <f>SUM(E37-E61-E62)</f>
        <v>9726.2999999999993</v>
      </c>
    </row>
    <row r="64" spans="1:5" ht="21.75" customHeight="1" x14ac:dyDescent="0.3">
      <c r="A64" s="75"/>
      <c r="B64" s="29"/>
      <c r="C64" s="29"/>
      <c r="D64" s="29"/>
      <c r="E64" s="44"/>
    </row>
    <row r="65" spans="1:10" ht="33" customHeight="1" x14ac:dyDescent="0.3">
      <c r="A65" s="128" t="s">
        <v>44</v>
      </c>
      <c r="B65" s="129"/>
      <c r="C65" s="129"/>
      <c r="D65" s="130"/>
      <c r="E65" s="89"/>
      <c r="J65" s="20"/>
    </row>
    <row r="66" spans="1:10" ht="14" x14ac:dyDescent="0.3">
      <c r="A66" s="75"/>
      <c r="B66" s="29"/>
      <c r="C66" s="29"/>
      <c r="D66" s="29"/>
      <c r="E66" s="44"/>
    </row>
    <row r="67" spans="1:10" ht="51.75" customHeight="1" x14ac:dyDescent="0.25">
      <c r="A67" s="101" t="s">
        <v>45</v>
      </c>
      <c r="B67" s="102"/>
      <c r="C67" s="103"/>
      <c r="D67" s="106" t="s">
        <v>46</v>
      </c>
      <c r="E67" s="107"/>
      <c r="J67" s="20"/>
    </row>
    <row r="68" spans="1:10" ht="42" customHeight="1" x14ac:dyDescent="0.3">
      <c r="A68" s="90" t="s">
        <v>5</v>
      </c>
      <c r="B68" s="32">
        <f>J13</f>
        <v>0</v>
      </c>
      <c r="C68" s="104"/>
      <c r="D68" s="31" t="s">
        <v>5</v>
      </c>
      <c r="E68" s="91">
        <f>J14</f>
        <v>0</v>
      </c>
      <c r="J68" s="20"/>
    </row>
    <row r="69" spans="1:10" ht="33.75" customHeight="1" x14ac:dyDescent="0.3">
      <c r="A69" s="90" t="s">
        <v>17</v>
      </c>
      <c r="B69" s="32">
        <f>J25</f>
        <v>0</v>
      </c>
      <c r="C69" s="104"/>
      <c r="D69" s="31" t="s">
        <v>17</v>
      </c>
      <c r="E69" s="91">
        <f>J27</f>
        <v>0</v>
      </c>
      <c r="J69" s="20"/>
    </row>
    <row r="70" spans="1:10" ht="27" customHeight="1" x14ac:dyDescent="0.3">
      <c r="A70" s="90" t="s">
        <v>27</v>
      </c>
      <c r="B70" s="32">
        <f>J35</f>
        <v>0</v>
      </c>
      <c r="C70" s="105"/>
      <c r="D70" s="31" t="s">
        <v>27</v>
      </c>
      <c r="E70" s="91">
        <f>J37</f>
        <v>0</v>
      </c>
      <c r="J70" s="20"/>
    </row>
    <row r="71" spans="1:10" ht="17.25" customHeight="1" x14ac:dyDescent="0.3">
      <c r="A71" s="75"/>
      <c r="B71" s="29"/>
      <c r="C71" s="29"/>
      <c r="D71" s="29"/>
      <c r="E71" s="44"/>
    </row>
    <row r="72" spans="1:10" ht="42" customHeight="1" x14ac:dyDescent="0.25">
      <c r="A72" s="131" t="s">
        <v>55</v>
      </c>
      <c r="B72" s="109"/>
      <c r="C72" s="109"/>
      <c r="D72" s="109"/>
      <c r="E72" s="110"/>
    </row>
    <row r="73" spans="1:10" ht="38.25" customHeight="1" x14ac:dyDescent="0.25">
      <c r="A73" s="108" t="s">
        <v>34</v>
      </c>
      <c r="B73" s="109"/>
      <c r="C73" s="109"/>
      <c r="D73" s="109"/>
      <c r="E73" s="110"/>
    </row>
    <row r="74" spans="1:10" ht="34.5" customHeight="1" x14ac:dyDescent="0.25">
      <c r="A74" s="113" t="s">
        <v>35</v>
      </c>
      <c r="B74" s="114"/>
      <c r="C74" s="114"/>
      <c r="D74" s="114"/>
      <c r="E74" s="115"/>
    </row>
    <row r="75" spans="1:10" ht="22.5" customHeight="1" x14ac:dyDescent="0.35">
      <c r="A75" s="116" t="s">
        <v>38</v>
      </c>
      <c r="B75" s="117"/>
      <c r="C75" s="117"/>
      <c r="D75" s="117"/>
      <c r="E75" s="93"/>
    </row>
    <row r="76" spans="1:10" ht="24.75" customHeight="1" x14ac:dyDescent="0.35">
      <c r="A76" s="116" t="s">
        <v>37</v>
      </c>
      <c r="B76" s="117"/>
      <c r="C76" s="117"/>
      <c r="D76" s="117"/>
      <c r="E76" s="93"/>
    </row>
    <row r="77" spans="1:10" ht="28.5" customHeight="1" x14ac:dyDescent="0.35">
      <c r="A77" s="118" t="s">
        <v>41</v>
      </c>
      <c r="B77" s="119"/>
      <c r="C77" s="119"/>
      <c r="D77" s="119"/>
      <c r="E77" s="93"/>
    </row>
    <row r="78" spans="1:10" ht="19.5" customHeight="1" x14ac:dyDescent="0.35">
      <c r="A78" s="116" t="s">
        <v>28</v>
      </c>
      <c r="B78" s="117"/>
      <c r="C78" s="117"/>
      <c r="D78" s="117"/>
      <c r="E78" s="93"/>
    </row>
    <row r="79" spans="1:10" ht="19.5" customHeight="1" x14ac:dyDescent="0.25">
      <c r="A79" s="120" t="s">
        <v>36</v>
      </c>
      <c r="B79" s="121"/>
      <c r="C79" s="121"/>
      <c r="D79" s="122"/>
      <c r="E79" s="93">
        <f>SUM(E75:E78)</f>
        <v>0</v>
      </c>
    </row>
    <row r="80" spans="1:10" ht="14.5" thickBot="1" x14ac:dyDescent="0.35">
      <c r="A80" s="96"/>
      <c r="B80" s="97"/>
      <c r="C80" s="97"/>
      <c r="D80" s="97"/>
      <c r="E80" s="98"/>
    </row>
  </sheetData>
  <mergeCells count="22">
    <mergeCell ref="D5:E5"/>
    <mergeCell ref="D8:E8"/>
    <mergeCell ref="D9:E9"/>
    <mergeCell ref="D3:E3"/>
    <mergeCell ref="D4:E4"/>
    <mergeCell ref="D6:E6"/>
    <mergeCell ref="D7:E7"/>
    <mergeCell ref="A80:E80"/>
    <mergeCell ref="B10:E10"/>
    <mergeCell ref="A65:D65"/>
    <mergeCell ref="A67:B67"/>
    <mergeCell ref="C67:C70"/>
    <mergeCell ref="D67:E67"/>
    <mergeCell ref="A73:E73"/>
    <mergeCell ref="C39:D39"/>
    <mergeCell ref="A72:E72"/>
    <mergeCell ref="A74:E74"/>
    <mergeCell ref="A75:D75"/>
    <mergeCell ref="A76:D76"/>
    <mergeCell ref="A77:D77"/>
    <mergeCell ref="A78:D78"/>
    <mergeCell ref="A79:D7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Caroline Brown</cp:lastModifiedBy>
  <cp:lastPrinted>2018-05-01T15:00:18Z</cp:lastPrinted>
  <dcterms:created xsi:type="dcterms:W3CDTF">2011-01-04T12:51:36Z</dcterms:created>
  <dcterms:modified xsi:type="dcterms:W3CDTF">2023-03-30T12:12:59Z</dcterms:modified>
</cp:coreProperties>
</file>